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'1кв'!$A$1:$E$51</definedName>
    <definedName name="_xlnm.Print_Area" localSheetId="1">'2кв'!$A$1:$E$52</definedName>
    <definedName name="_xlnm.Print_Area" localSheetId="2">'3кв'!$A$1:$E$50</definedName>
    <definedName name="_xlnm.Print_Area" localSheetId="3">'4КВ'!$A$1:$E$53</definedName>
    <definedName name="_xlnm.Print_Area" localSheetId="4">отчет!$A$1:$C$49</definedName>
  </definedNames>
  <calcPr calcId="152511"/>
</workbook>
</file>

<file path=xl/calcChain.xml><?xml version="1.0" encoding="utf-8"?>
<calcChain xmlns="http://schemas.openxmlformats.org/spreadsheetml/2006/main">
  <c r="C30" i="27" l="1"/>
  <c r="C31" i="27"/>
  <c r="C32" i="27"/>
  <c r="C29" i="27"/>
  <c r="C28" i="27"/>
  <c r="C27" i="27"/>
  <c r="C26" i="27"/>
  <c r="C23" i="27"/>
  <c r="E25" i="30"/>
  <c r="C22" i="27"/>
  <c r="C19" i="27"/>
  <c r="C16" i="27"/>
  <c r="C17" i="27"/>
  <c r="C18" i="27"/>
  <c r="C20" i="27"/>
  <c r="C21" i="27"/>
  <c r="C15" i="27"/>
  <c r="C12" i="27"/>
  <c r="C6" i="27"/>
  <c r="B49" i="30" l="1"/>
  <c r="E21" i="30" l="1"/>
  <c r="E34" i="30" s="1"/>
  <c r="B52" i="30" s="1"/>
  <c r="F19" i="30"/>
  <c r="E22" i="30" s="1"/>
  <c r="B53" i="30" l="1"/>
  <c r="E31" i="29"/>
  <c r="F19" i="29" l="1"/>
  <c r="B46" i="29" l="1"/>
  <c r="E22" i="29"/>
  <c r="E21" i="29"/>
  <c r="B49" i="29" l="1"/>
  <c r="B50" i="29" s="1"/>
  <c r="B48" i="28"/>
  <c r="E27" i="28"/>
  <c r="E31" i="28"/>
  <c r="E30" i="28"/>
  <c r="E22" i="28"/>
  <c r="E21" i="28"/>
  <c r="E33" i="28" s="1"/>
  <c r="B51" i="28" s="1"/>
  <c r="B52" i="28" l="1"/>
  <c r="E32" i="26"/>
  <c r="C13" i="27" l="1"/>
  <c r="C40" i="27"/>
  <c r="C24" i="27" l="1"/>
  <c r="E22" i="26"/>
  <c r="E21" i="26"/>
  <c r="B50" i="26" l="1"/>
  <c r="C34" i="27" l="1"/>
  <c r="C35" i="27" s="1"/>
  <c r="B51" i="26" l="1"/>
</calcChain>
</file>

<file path=xl/sharedStrings.xml><?xml version="1.0" encoding="utf-8"?>
<sst xmlns="http://schemas.openxmlformats.org/spreadsheetml/2006/main" count="342" uniqueCount="120">
  <si>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</si>
  <si>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</si>
  <si>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</si>
  <si>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</si>
  <si>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</si>
  <si>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</si>
  <si>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</si>
  <si>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</si>
  <si>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</si>
  <si>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</si>
  <si>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</si>
  <si>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</si>
  <si>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</si>
  <si>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</si>
  <si>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</si>
  <si>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</si>
  <si>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</si>
  <si>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</si>
  <si>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</si>
  <si>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</si>
  <si>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</si>
  <si>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</si>
  <si>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</si>
  <si>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</si>
  <si>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</si>
  <si>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</si>
  <si>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</si>
  <si>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</si>
  <si>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</si>
  <si>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</si>
  <si>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</si>
  <si>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</si>
  <si>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</si>
  <si>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</si>
  <si>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</si>
  <si>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</si>
  <si>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</si>
  <si>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</si>
  <si>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</si>
  <si>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>г. Россошь, ул. Лизы Чайкиной, д. 1а/1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</si>
  <si>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</si>
  <si>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Sдома=3456,2м2 (среднее кол-во заселенных квартир 3015,7м2)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</si>
  <si>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</si>
  <si>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</si>
  <si>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</si>
  <si>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30,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28 от 18.09.2023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</si>
  <si>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Ляхова А.А.</t>
    </r>
  </si>
  <si>
    <t>Дератизация, дезинсекция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</si>
  <si>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</si>
  <si>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</si>
  <si>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</si>
  <si>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</si>
  <si>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</si>
  <si>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</si>
  <si>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</si>
  <si>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</si>
  <si>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</si>
  <si>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Полив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</si>
  <si>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</si>
  <si>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</si>
  <si>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</si>
  <si>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</si>
  <si>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</si>
  <si>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</si>
  <si>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</si>
  <si>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Ляхова Александра Анатольевича</t>
    </r>
  </si>
  <si>
    <t>по ж.д. ул. Лизы Чайкиной, д. 1а/1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</si>
  <si>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</si>
  <si>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</si>
  <si>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</si>
  <si>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</si>
  <si>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двенадцать тысяч восемьсот сорок пять рублей 18 копеек.</t>
  </si>
  <si>
    <t>Предъявлено населению 233335,95</t>
  </si>
  <si>
    <t>за 2 квартал 2024 года</t>
  </si>
  <si>
    <t>30.06.2024 г.</t>
  </si>
  <si>
    <t>2 квартал</t>
  </si>
  <si>
    <t>Замена личинки замка подвал №1 (кв.30)</t>
  </si>
  <si>
    <t>Замена кранов на полив (кв.49)</t>
  </si>
  <si>
    <t>апрель</t>
  </si>
  <si>
    <t>ч/ч</t>
  </si>
  <si>
    <t>Озеленение придомовой территории</t>
  </si>
  <si>
    <t xml:space="preserve">           2. Всего за период с "01" 04 2024 г. по "30" 04 2024 г. выполнено работ (оказано услуг) на общую сумму двести двадцать девять тысяч двести тридцать шесть рублей 80 копеек.</t>
  </si>
  <si>
    <t>Предъявлено населению 250780,87</t>
  </si>
  <si>
    <t>за 3 квартал 2024 года</t>
  </si>
  <si>
    <t>30.09.2024 г.</t>
  </si>
  <si>
    <t>3 квартал</t>
  </si>
  <si>
    <t xml:space="preserve">S квартир =3070,8 м2+ 366,1 (не жилые помещ) </t>
  </si>
  <si>
    <t>Изготовление и установка скамеек, 2 шт.</t>
  </si>
  <si>
    <t>август</t>
  </si>
  <si>
    <t xml:space="preserve">           2. Всего за период с "01" 07 2024 г. по "30" 09 2024 г. выполнено работ (оказано услуг) на общую сумму двести девяносто шесть тысяч пятьсот восемьдесят пять рублей 71 копейка.</t>
  </si>
  <si>
    <t>Предъявлено населению 276786,5</t>
  </si>
  <si>
    <t>за 4 квартал 2024 года</t>
  </si>
  <si>
    <t>31.12.2024 г.</t>
  </si>
  <si>
    <t>4 квартал</t>
  </si>
  <si>
    <t>Замена КНС в подвале (смета)</t>
  </si>
  <si>
    <t>Оборудование укрытия (смета)</t>
  </si>
  <si>
    <t>ноябрь</t>
  </si>
  <si>
    <t>декабрь</t>
  </si>
  <si>
    <t>Изготовление перил (смета)</t>
  </si>
  <si>
    <t>Ремонт ГВС (смета)</t>
  </si>
  <si>
    <t xml:space="preserve">           2. Всего за период с "01" 10 2024 г. по "31" 12 2024 г. выполнено работ (оказано услуг) на общую сумму триста двадцать тысяч шестьсот пятьдесят пять рублей 06 копеек.</t>
  </si>
  <si>
    <t>Предъявлено населению 275808,3</t>
  </si>
  <si>
    <t>НА ЛИЦЕВОМ СЧЕТЕ  ЗА  период  с 01.01.2024 г. по 31.12.2024 г.</t>
  </si>
  <si>
    <t>Начислено всего 1036711,62</t>
  </si>
  <si>
    <t>* водоотведение на СОИ- 5327,77</t>
  </si>
  <si>
    <t>* холодная вода на СОИ - 3305,01</t>
  </si>
  <si>
    <t>* электроэнергия на СОИ- 29370,73</t>
  </si>
  <si>
    <t>Непредвиденные работы 5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</si>
  <si>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</si>
  <si>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Озеленение придомовой территории</t>
  </si>
  <si>
    <t xml:space="preserve">   * Изготовление и установка скамеек, 2 шт.</t>
  </si>
  <si>
    <t xml:space="preserve">   * Замена КНС в подвале (смета)</t>
  </si>
  <si>
    <t xml:space="preserve">   * Ремонт ГВС (смета)</t>
  </si>
  <si>
    <t xml:space="preserve">   * Изготовление перил (смета)</t>
  </si>
  <si>
    <t xml:space="preserve">   * Оборудование укрытия (смета)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</si>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</sst>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11" fillId="0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1" fillId="0" borderId="7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wrapText="1"/>
    </xf>
    <xf numFmtId="0" fontId="20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43" fontId="21" fillId="0" borderId="0" xfId="0" applyNumberFormat="1" applyFont="1"/>
    <xf numFmtId="0" fontId="3" fillId="0" borderId="6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2" t="s">
        <v>10</v>
      </c>
      <c r="B1" s="82"/>
      <c r="C1" s="82"/>
      <c r="D1" s="82"/>
      <c r="E1" s="82"/>
    </row>
    <row r="2" spans="1:5" ht="40.5" customHeight="1" x14ac:dyDescent="0.25">
      <c r="A2" s="83" t="s">
        <v>11</v>
      </c>
      <c r="B2" s="84"/>
      <c r="C2" s="84"/>
      <c r="D2" s="84"/>
      <c r="E2" s="84"/>
    </row>
    <row r="3" spans="1:5" ht="15" customHeight="1" x14ac:dyDescent="0.25">
      <c r="A3" s="85" t="s">
        <v>67</v>
      </c>
      <c r="B3" s="85"/>
      <c r="C3" s="85"/>
      <c r="D3" s="85"/>
      <c r="E3" s="85"/>
    </row>
    <row r="4" spans="1:5" s="1" customFormat="1" ht="15.75" x14ac:dyDescent="0.25">
      <c r="A4" s="26" t="s">
        <v>12</v>
      </c>
      <c r="B4" s="27"/>
      <c r="C4" s="27"/>
      <c r="D4" s="50"/>
      <c r="E4" s="51" t="s">
        <v>68</v>
      </c>
    </row>
    <row r="5" spans="1:5" ht="15" customHeight="1" x14ac:dyDescent="0.25">
      <c r="A5" s="31"/>
      <c r="B5" s="27"/>
      <c r="C5" s="27"/>
      <c r="D5" s="27"/>
      <c r="E5" s="27"/>
    </row>
    <row r="6" spans="1:5" x14ac:dyDescent="0.25">
      <c r="A6" s="86" t="s">
        <v>39</v>
      </c>
      <c r="B6" s="86"/>
      <c r="C6" s="86"/>
      <c r="D6" s="86"/>
      <c r="E6" s="86"/>
    </row>
    <row r="7" spans="1:5" x14ac:dyDescent="0.25">
      <c r="A7" s="78" t="s">
        <v>0</v>
      </c>
      <c r="B7" s="78"/>
      <c r="C7" s="78"/>
      <c r="D7" s="78"/>
      <c r="E7" s="78"/>
    </row>
    <row r="8" spans="1:5" x14ac:dyDescent="0.25">
      <c r="A8" s="87" t="s">
        <v>65</v>
      </c>
      <c r="B8" s="87"/>
      <c r="C8" s="87"/>
      <c r="D8" s="87"/>
      <c r="E8" s="87"/>
    </row>
    <row r="9" spans="1:5" ht="27.75" customHeight="1" x14ac:dyDescent="0.25">
      <c r="A9" s="88" t="s">
        <v>13</v>
      </c>
      <c r="B9" s="89"/>
      <c r="C9" s="89"/>
      <c r="D9" s="89"/>
      <c r="E9" s="89"/>
    </row>
    <row r="10" spans="1:5" ht="27.75" customHeight="1" x14ac:dyDescent="0.25">
      <c r="A10" s="74" t="s">
        <v>45</v>
      </c>
      <c r="B10" s="74"/>
      <c r="C10" s="74"/>
      <c r="D10" s="74"/>
      <c r="E10" s="74"/>
    </row>
    <row r="11" spans="1:5" x14ac:dyDescent="0.25">
      <c r="A11" s="78" t="s">
        <v>14</v>
      </c>
      <c r="B11" s="79"/>
      <c r="C11" s="79"/>
      <c r="D11" s="79"/>
      <c r="E11" s="79"/>
    </row>
    <row r="12" spans="1:5" x14ac:dyDescent="0.25">
      <c r="A12" s="74" t="s">
        <v>21</v>
      </c>
      <c r="B12" s="74"/>
      <c r="C12" s="74"/>
      <c r="D12" s="74"/>
      <c r="E12" s="74"/>
    </row>
    <row r="13" spans="1:5" x14ac:dyDescent="0.25">
      <c r="A13" s="78" t="s">
        <v>1</v>
      </c>
      <c r="B13" s="79"/>
      <c r="C13" s="79"/>
      <c r="D13" s="79"/>
      <c r="E13" s="79"/>
    </row>
    <row r="14" spans="1:5" x14ac:dyDescent="0.25">
      <c r="A14" s="74" t="s">
        <v>42</v>
      </c>
      <c r="B14" s="74"/>
      <c r="C14" s="74"/>
      <c r="D14" s="74"/>
      <c r="E14" s="74"/>
    </row>
    <row r="15" spans="1:5" ht="15.75" customHeight="1" x14ac:dyDescent="0.25">
      <c r="A15" s="78" t="s">
        <v>15</v>
      </c>
      <c r="B15" s="79"/>
      <c r="C15" s="79"/>
      <c r="D15" s="79"/>
      <c r="E15" s="79"/>
    </row>
    <row r="16" spans="1:5" ht="29.25" customHeight="1" x14ac:dyDescent="0.25">
      <c r="A16" s="74" t="s">
        <v>16</v>
      </c>
      <c r="B16" s="74"/>
      <c r="C16" s="74"/>
      <c r="D16" s="74"/>
      <c r="E16" s="74"/>
    </row>
    <row r="17" spans="1:7" ht="62.25" customHeight="1" x14ac:dyDescent="0.25">
      <c r="A17" s="74" t="s">
        <v>40</v>
      </c>
      <c r="B17" s="74"/>
      <c r="C17" s="74"/>
      <c r="D17" s="74"/>
      <c r="E17" s="74"/>
    </row>
    <row r="18" spans="1:7" ht="32.25" customHeight="1" x14ac:dyDescent="0.25">
      <c r="A18" s="80" t="s">
        <v>31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16.309999999999999</v>
      </c>
      <c r="E21" s="7">
        <f>D21*F19*G19</f>
        <v>147558.201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6.06</v>
      </c>
      <c r="E22" s="7">
        <f>D22*F19*G19</f>
        <v>54825.425999999992</v>
      </c>
    </row>
    <row r="23" spans="1:7" x14ac:dyDescent="0.25">
      <c r="A23" s="6" t="s">
        <v>47</v>
      </c>
      <c r="B23" s="8" t="s">
        <v>43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43</v>
      </c>
      <c r="C24" s="3" t="s">
        <v>25</v>
      </c>
      <c r="D24" s="3"/>
      <c r="E24" s="28">
        <v>0</v>
      </c>
    </row>
    <row r="25" spans="1:7" x14ac:dyDescent="0.25">
      <c r="A25" s="6" t="s">
        <v>37</v>
      </c>
      <c r="B25" s="8" t="s">
        <v>43</v>
      </c>
      <c r="C25" s="3" t="s">
        <v>25</v>
      </c>
      <c r="D25" s="3"/>
      <c r="E25" s="28">
        <v>6838</v>
      </c>
    </row>
    <row r="26" spans="1:7" x14ac:dyDescent="0.25">
      <c r="A26" s="6" t="s">
        <v>38</v>
      </c>
      <c r="B26" s="8" t="s">
        <v>43</v>
      </c>
      <c r="C26" s="3" t="s">
        <v>25</v>
      </c>
      <c r="D26" s="3"/>
      <c r="E26" s="28">
        <v>0</v>
      </c>
    </row>
    <row r="27" spans="1:7" x14ac:dyDescent="0.25">
      <c r="A27" s="6" t="s">
        <v>24</v>
      </c>
      <c r="B27" s="8" t="s">
        <v>43</v>
      </c>
      <c r="C27" s="3" t="s">
        <v>25</v>
      </c>
      <c r="D27" s="3"/>
      <c r="E27" s="7">
        <v>880.55</v>
      </c>
    </row>
    <row r="28" spans="1:7" x14ac:dyDescent="0.25">
      <c r="A28" s="6" t="s">
        <v>57</v>
      </c>
      <c r="B28" s="8" t="s">
        <v>43</v>
      </c>
      <c r="C28" s="3" t="s">
        <v>25</v>
      </c>
      <c r="D28" s="3"/>
      <c r="E28" s="28">
        <v>0</v>
      </c>
    </row>
    <row r="29" spans="1:7" s="60" customFormat="1" ht="60" x14ac:dyDescent="0.25">
      <c r="A29" s="56" t="s">
        <v>69</v>
      </c>
      <c r="B29" s="57" t="s">
        <v>70</v>
      </c>
      <c r="C29" s="58" t="s">
        <v>25</v>
      </c>
      <c r="D29" s="58"/>
      <c r="E29" s="59">
        <v>2743</v>
      </c>
    </row>
    <row r="30" spans="1:7" x14ac:dyDescent="0.25">
      <c r="A30" s="52"/>
      <c r="B30" s="8"/>
      <c r="C30" s="3"/>
      <c r="D30" s="3"/>
      <c r="E30" s="28"/>
    </row>
    <row r="31" spans="1:7" x14ac:dyDescent="0.25">
      <c r="A31" s="29"/>
      <c r="B31" s="8"/>
      <c r="C31" s="3"/>
      <c r="D31" s="3"/>
      <c r="E31" s="7"/>
    </row>
    <row r="32" spans="1:7" s="13" customFormat="1" ht="14.25" x14ac:dyDescent="0.2">
      <c r="A32" s="9" t="s">
        <v>23</v>
      </c>
      <c r="B32" s="10"/>
      <c r="C32" s="11"/>
      <c r="D32" s="19"/>
      <c r="E32" s="12">
        <f>SUM(E21:E31)</f>
        <v>212845.17699999997</v>
      </c>
    </row>
    <row r="33" spans="1:8" ht="34.5" customHeight="1" x14ac:dyDescent="0.25">
      <c r="A33" s="81" t="s">
        <v>71</v>
      </c>
      <c r="B33" s="81"/>
      <c r="C33" s="81"/>
      <c r="D33" s="81"/>
      <c r="E33" s="81"/>
      <c r="F33" s="22"/>
    </row>
    <row r="34" spans="1:8" ht="29.25" customHeight="1" x14ac:dyDescent="0.25">
      <c r="A34" s="74" t="s">
        <v>20</v>
      </c>
      <c r="B34" s="74"/>
      <c r="C34" s="74"/>
      <c r="D34" s="74"/>
      <c r="E34" s="74"/>
    </row>
    <row r="35" spans="1:8" x14ac:dyDescent="0.25">
      <c r="A35" s="74" t="s">
        <v>19</v>
      </c>
      <c r="B35" s="74"/>
      <c r="C35" s="74"/>
      <c r="D35" s="74"/>
      <c r="E35" s="74"/>
    </row>
    <row r="36" spans="1:8" ht="32.25" customHeight="1" x14ac:dyDescent="0.25">
      <c r="A36" s="74" t="s">
        <v>26</v>
      </c>
      <c r="B36" s="74"/>
      <c r="C36" s="74"/>
      <c r="D36" s="74"/>
      <c r="E36" s="74"/>
    </row>
    <row r="37" spans="1:8" x14ac:dyDescent="0.25">
      <c r="A37" s="74" t="s">
        <v>17</v>
      </c>
      <c r="B37" s="74"/>
      <c r="C37" s="74"/>
      <c r="D37" s="74"/>
      <c r="E37" s="74"/>
    </row>
    <row r="38" spans="1:8" x14ac:dyDescent="0.25">
      <c r="A38" s="77" t="s">
        <v>4</v>
      </c>
      <c r="B38" s="77"/>
      <c r="C38" s="77"/>
      <c r="D38" s="77"/>
      <c r="E38" s="77"/>
    </row>
    <row r="39" spans="1:8" x14ac:dyDescent="0.25">
      <c r="A39" s="74" t="s">
        <v>17</v>
      </c>
      <c r="B39" s="74"/>
      <c r="C39" s="74"/>
      <c r="D39" s="74"/>
      <c r="E39" s="74"/>
    </row>
    <row r="40" spans="1:8" x14ac:dyDescent="0.25">
      <c r="A40" s="75" t="s">
        <v>44</v>
      </c>
      <c r="B40" s="75"/>
      <c r="C40" s="75"/>
      <c r="D40" s="75"/>
      <c r="E40" s="4"/>
    </row>
    <row r="41" spans="1:8" x14ac:dyDescent="0.25">
      <c r="B41" s="76" t="s">
        <v>18</v>
      </c>
      <c r="C41" s="76"/>
      <c r="D41" s="76"/>
      <c r="E41" s="5" t="s">
        <v>5</v>
      </c>
    </row>
    <row r="42" spans="1:8" x14ac:dyDescent="0.25">
      <c r="A42" s="30"/>
      <c r="B42" s="30"/>
      <c r="C42" s="30"/>
      <c r="D42" s="20"/>
      <c r="E42" s="30"/>
    </row>
    <row r="43" spans="1:8" x14ac:dyDescent="0.25">
      <c r="A43" s="75" t="s">
        <v>46</v>
      </c>
      <c r="B43" s="75"/>
      <c r="C43" s="75"/>
      <c r="D43" s="75"/>
      <c r="E43" s="4"/>
    </row>
    <row r="44" spans="1:8" x14ac:dyDescent="0.25">
      <c r="B44" s="76" t="s">
        <v>18</v>
      </c>
      <c r="C44" s="76"/>
      <c r="D44" s="76"/>
      <c r="E44" s="5" t="s">
        <v>5</v>
      </c>
    </row>
    <row r="45" spans="1:8" x14ac:dyDescent="0.25">
      <c r="A45" s="2" t="s">
        <v>41</v>
      </c>
    </row>
    <row r="46" spans="1:8" x14ac:dyDescent="0.25">
      <c r="A46" s="13" t="s">
        <v>27</v>
      </c>
    </row>
    <row r="47" spans="1:8" x14ac:dyDescent="0.25">
      <c r="A47" s="2" t="s">
        <v>32</v>
      </c>
      <c r="B47" s="14">
        <v>-49282.55</v>
      </c>
    </row>
    <row r="48" spans="1:8" ht="31.5" x14ac:dyDescent="0.25">
      <c r="A48" s="23" t="s">
        <v>72</v>
      </c>
      <c r="B48" s="15"/>
      <c r="H48" s="17"/>
    </row>
    <row r="49" spans="1:4" x14ac:dyDescent="0.25">
      <c r="A49" s="2" t="s">
        <v>28</v>
      </c>
      <c r="B49" s="15">
        <v>232345.95</v>
      </c>
      <c r="D49" s="2"/>
    </row>
    <row r="50" spans="1:4" ht="30" x14ac:dyDescent="0.25">
      <c r="A50" s="32" t="s">
        <v>30</v>
      </c>
      <c r="B50" s="15">
        <f>E32</f>
        <v>212845.17699999997</v>
      </c>
      <c r="D50" s="2"/>
    </row>
    <row r="51" spans="1:4" x14ac:dyDescent="0.25">
      <c r="A51" s="16" t="s">
        <v>29</v>
      </c>
      <c r="B51" s="24">
        <f>B47+B49-B50</f>
        <v>-29781.776999999944</v>
      </c>
    </row>
    <row r="53" spans="1:4" x14ac:dyDescent="0.25">
      <c r="B53" s="2">
        <v>-49282.55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2" t="s">
        <v>10</v>
      </c>
      <c r="B1" s="82"/>
      <c r="C1" s="82"/>
      <c r="D1" s="82"/>
      <c r="E1" s="82"/>
    </row>
    <row r="2" spans="1:5" ht="40.5" customHeight="1" x14ac:dyDescent="0.25">
      <c r="A2" s="83" t="s">
        <v>11</v>
      </c>
      <c r="B2" s="84"/>
      <c r="C2" s="84"/>
      <c r="D2" s="84"/>
      <c r="E2" s="84"/>
    </row>
    <row r="3" spans="1:5" ht="15" customHeight="1" x14ac:dyDescent="0.25">
      <c r="A3" s="85" t="s">
        <v>73</v>
      </c>
      <c r="B3" s="85"/>
      <c r="C3" s="85"/>
      <c r="D3" s="85"/>
      <c r="E3" s="85"/>
    </row>
    <row r="4" spans="1:5" s="1" customFormat="1" ht="15.75" x14ac:dyDescent="0.25">
      <c r="A4" s="26" t="s">
        <v>12</v>
      </c>
      <c r="B4" s="27"/>
      <c r="C4" s="27"/>
      <c r="D4" s="50"/>
      <c r="E4" s="51" t="s">
        <v>74</v>
      </c>
    </row>
    <row r="5" spans="1:5" ht="15" customHeight="1" x14ac:dyDescent="0.25">
      <c r="A5" s="54"/>
      <c r="B5" s="27"/>
      <c r="C5" s="27"/>
      <c r="D5" s="27"/>
      <c r="E5" s="27"/>
    </row>
    <row r="6" spans="1:5" x14ac:dyDescent="0.25">
      <c r="A6" s="86" t="s">
        <v>39</v>
      </c>
      <c r="B6" s="86"/>
      <c r="C6" s="86"/>
      <c r="D6" s="86"/>
      <c r="E6" s="86"/>
    </row>
    <row r="7" spans="1:5" x14ac:dyDescent="0.25">
      <c r="A7" s="78" t="s">
        <v>0</v>
      </c>
      <c r="B7" s="78"/>
      <c r="C7" s="78"/>
      <c r="D7" s="78"/>
      <c r="E7" s="78"/>
    </row>
    <row r="8" spans="1:5" x14ac:dyDescent="0.25">
      <c r="A8" s="87" t="s">
        <v>65</v>
      </c>
      <c r="B8" s="87"/>
      <c r="C8" s="87"/>
      <c r="D8" s="87"/>
      <c r="E8" s="87"/>
    </row>
    <row r="9" spans="1:5" ht="27.75" customHeight="1" x14ac:dyDescent="0.25">
      <c r="A9" s="88" t="s">
        <v>13</v>
      </c>
      <c r="B9" s="89"/>
      <c r="C9" s="89"/>
      <c r="D9" s="89"/>
      <c r="E9" s="89"/>
    </row>
    <row r="10" spans="1:5" ht="27.75" customHeight="1" x14ac:dyDescent="0.25">
      <c r="A10" s="74" t="s">
        <v>45</v>
      </c>
      <c r="B10" s="74"/>
      <c r="C10" s="74"/>
      <c r="D10" s="74"/>
      <c r="E10" s="74"/>
    </row>
    <row r="11" spans="1:5" x14ac:dyDescent="0.25">
      <c r="A11" s="78" t="s">
        <v>14</v>
      </c>
      <c r="B11" s="79"/>
      <c r="C11" s="79"/>
      <c r="D11" s="79"/>
      <c r="E11" s="79"/>
    </row>
    <row r="12" spans="1:5" x14ac:dyDescent="0.25">
      <c r="A12" s="74" t="s">
        <v>21</v>
      </c>
      <c r="B12" s="74"/>
      <c r="C12" s="74"/>
      <c r="D12" s="74"/>
      <c r="E12" s="74"/>
    </row>
    <row r="13" spans="1:5" x14ac:dyDescent="0.25">
      <c r="A13" s="78" t="s">
        <v>1</v>
      </c>
      <c r="B13" s="79"/>
      <c r="C13" s="79"/>
      <c r="D13" s="79"/>
      <c r="E13" s="79"/>
    </row>
    <row r="14" spans="1:5" x14ac:dyDescent="0.25">
      <c r="A14" s="74" t="s">
        <v>42</v>
      </c>
      <c r="B14" s="74"/>
      <c r="C14" s="74"/>
      <c r="D14" s="74"/>
      <c r="E14" s="74"/>
    </row>
    <row r="15" spans="1:5" ht="15.75" customHeight="1" x14ac:dyDescent="0.25">
      <c r="A15" s="78" t="s">
        <v>15</v>
      </c>
      <c r="B15" s="79"/>
      <c r="C15" s="79"/>
      <c r="D15" s="79"/>
      <c r="E15" s="79"/>
    </row>
    <row r="16" spans="1:5" ht="29.25" customHeight="1" x14ac:dyDescent="0.25">
      <c r="A16" s="74" t="s">
        <v>16</v>
      </c>
      <c r="B16" s="74"/>
      <c r="C16" s="74"/>
      <c r="D16" s="74"/>
      <c r="E16" s="74"/>
    </row>
    <row r="17" spans="1:7" ht="62.25" customHeight="1" x14ac:dyDescent="0.25">
      <c r="A17" s="74" t="s">
        <v>40</v>
      </c>
      <c r="B17" s="74"/>
      <c r="C17" s="74"/>
      <c r="D17" s="74"/>
      <c r="E17" s="74"/>
    </row>
    <row r="18" spans="1:7" ht="32.25" customHeight="1" x14ac:dyDescent="0.25">
      <c r="A18" s="80" t="s">
        <v>31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16.309999999999999</v>
      </c>
      <c r="E21" s="7">
        <f>D21*F19*G19</f>
        <v>147558.201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6.06</v>
      </c>
      <c r="E22" s="7">
        <f>D22*F19*G19</f>
        <v>54825.425999999992</v>
      </c>
    </row>
    <row r="23" spans="1:7" x14ac:dyDescent="0.25">
      <c r="A23" s="6" t="s">
        <v>47</v>
      </c>
      <c r="B23" s="8" t="s">
        <v>75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75</v>
      </c>
      <c r="C24" s="3" t="s">
        <v>25</v>
      </c>
      <c r="D24" s="3"/>
      <c r="E24" s="28">
        <v>2665.32</v>
      </c>
    </row>
    <row r="25" spans="1:7" x14ac:dyDescent="0.25">
      <c r="A25" s="6" t="s">
        <v>37</v>
      </c>
      <c r="B25" s="8" t="s">
        <v>75</v>
      </c>
      <c r="C25" s="3" t="s">
        <v>25</v>
      </c>
      <c r="D25" s="3"/>
      <c r="E25" s="28">
        <v>6280.75</v>
      </c>
    </row>
    <row r="26" spans="1:7" x14ac:dyDescent="0.25">
      <c r="A26" s="6" t="s">
        <v>38</v>
      </c>
      <c r="B26" s="8" t="s">
        <v>75</v>
      </c>
      <c r="C26" s="3" t="s">
        <v>25</v>
      </c>
      <c r="D26" s="3"/>
      <c r="E26" s="28">
        <v>4172.7</v>
      </c>
    </row>
    <row r="27" spans="1:7" x14ac:dyDescent="0.25">
      <c r="A27" s="6" t="s">
        <v>24</v>
      </c>
      <c r="B27" s="8" t="s">
        <v>75</v>
      </c>
      <c r="C27" s="3" t="s">
        <v>25</v>
      </c>
      <c r="D27" s="3"/>
      <c r="E27" s="7">
        <f>600+6236.27</f>
        <v>6836.27</v>
      </c>
    </row>
    <row r="28" spans="1:7" x14ac:dyDescent="0.25">
      <c r="A28" s="6" t="s">
        <v>57</v>
      </c>
      <c r="B28" s="8" t="s">
        <v>75</v>
      </c>
      <c r="C28" s="3" t="s">
        <v>25</v>
      </c>
      <c r="D28" s="3"/>
      <c r="E28" s="28">
        <v>1637.78</v>
      </c>
    </row>
    <row r="29" spans="1:7" ht="30" x14ac:dyDescent="0.25">
      <c r="A29" s="6" t="s">
        <v>80</v>
      </c>
      <c r="B29" s="64" t="s">
        <v>75</v>
      </c>
      <c r="C29" s="65" t="s">
        <v>25</v>
      </c>
      <c r="D29" s="65"/>
      <c r="E29" s="66">
        <v>3960</v>
      </c>
    </row>
    <row r="30" spans="1:7" s="60" customFormat="1" ht="30" x14ac:dyDescent="0.25">
      <c r="A30" s="67" t="s">
        <v>76</v>
      </c>
      <c r="B30" s="57" t="s">
        <v>78</v>
      </c>
      <c r="C30" s="58" t="s">
        <v>79</v>
      </c>
      <c r="D30" s="58">
        <v>3</v>
      </c>
      <c r="E30" s="59">
        <f>D30*260.07</f>
        <v>780.21</v>
      </c>
    </row>
    <row r="31" spans="1:7" x14ac:dyDescent="0.25">
      <c r="A31" s="52" t="s">
        <v>77</v>
      </c>
      <c r="B31" s="8" t="s">
        <v>78</v>
      </c>
      <c r="C31" s="3" t="s">
        <v>79</v>
      </c>
      <c r="D31" s="3">
        <v>2</v>
      </c>
      <c r="E31" s="59">
        <f>D31*260.07</f>
        <v>520.14</v>
      </c>
    </row>
    <row r="32" spans="1:7" x14ac:dyDescent="0.25">
      <c r="A32" s="29"/>
      <c r="B32" s="8"/>
      <c r="C32" s="3"/>
      <c r="D32" s="3"/>
      <c r="E32" s="7"/>
    </row>
    <row r="33" spans="1:6" s="13" customFormat="1" ht="14.25" x14ac:dyDescent="0.2">
      <c r="A33" s="9" t="s">
        <v>23</v>
      </c>
      <c r="B33" s="10"/>
      <c r="C33" s="11"/>
      <c r="D33" s="19"/>
      <c r="E33" s="12">
        <f>SUM(E21:E32)</f>
        <v>229236.79699999999</v>
      </c>
    </row>
    <row r="34" spans="1:6" ht="34.5" customHeight="1" x14ac:dyDescent="0.25">
      <c r="A34" s="81" t="s">
        <v>81</v>
      </c>
      <c r="B34" s="81"/>
      <c r="C34" s="81"/>
      <c r="D34" s="81"/>
      <c r="E34" s="81"/>
      <c r="F34" s="22"/>
    </row>
    <row r="35" spans="1:6" ht="29.25" customHeight="1" x14ac:dyDescent="0.25">
      <c r="A35" s="74" t="s">
        <v>20</v>
      </c>
      <c r="B35" s="74"/>
      <c r="C35" s="74"/>
      <c r="D35" s="74"/>
      <c r="E35" s="74"/>
    </row>
    <row r="36" spans="1:6" x14ac:dyDescent="0.25">
      <c r="A36" s="74" t="s">
        <v>19</v>
      </c>
      <c r="B36" s="74"/>
      <c r="C36" s="74"/>
      <c r="D36" s="74"/>
      <c r="E36" s="74"/>
    </row>
    <row r="37" spans="1:6" ht="32.25" customHeight="1" x14ac:dyDescent="0.25">
      <c r="A37" s="74" t="s">
        <v>26</v>
      </c>
      <c r="B37" s="74"/>
      <c r="C37" s="74"/>
      <c r="D37" s="74"/>
      <c r="E37" s="74"/>
    </row>
    <row r="38" spans="1:6" x14ac:dyDescent="0.25">
      <c r="A38" s="74" t="s">
        <v>17</v>
      </c>
      <c r="B38" s="74"/>
      <c r="C38" s="74"/>
      <c r="D38" s="74"/>
      <c r="E38" s="74"/>
    </row>
    <row r="39" spans="1:6" x14ac:dyDescent="0.25">
      <c r="A39" s="77" t="s">
        <v>4</v>
      </c>
      <c r="B39" s="77"/>
      <c r="C39" s="77"/>
      <c r="D39" s="77"/>
      <c r="E39" s="77"/>
    </row>
    <row r="40" spans="1:6" x14ac:dyDescent="0.25">
      <c r="A40" s="74" t="s">
        <v>17</v>
      </c>
      <c r="B40" s="74"/>
      <c r="C40" s="74"/>
      <c r="D40" s="74"/>
      <c r="E40" s="74"/>
    </row>
    <row r="41" spans="1:6" x14ac:dyDescent="0.25">
      <c r="A41" s="75" t="s">
        <v>44</v>
      </c>
      <c r="B41" s="75"/>
      <c r="C41" s="75"/>
      <c r="D41" s="75"/>
      <c r="E41" s="4"/>
    </row>
    <row r="42" spans="1:6" x14ac:dyDescent="0.25">
      <c r="B42" s="76" t="s">
        <v>18</v>
      </c>
      <c r="C42" s="76"/>
      <c r="D42" s="76"/>
      <c r="E42" s="5" t="s">
        <v>5</v>
      </c>
    </row>
    <row r="43" spans="1:6" x14ac:dyDescent="0.25">
      <c r="A43" s="53"/>
      <c r="B43" s="53"/>
      <c r="C43" s="53"/>
      <c r="D43" s="20"/>
      <c r="E43" s="53"/>
    </row>
    <row r="44" spans="1:6" x14ac:dyDescent="0.25">
      <c r="A44" s="75" t="s">
        <v>46</v>
      </c>
      <c r="B44" s="75"/>
      <c r="C44" s="75"/>
      <c r="D44" s="75"/>
      <c r="E44" s="4"/>
    </row>
    <row r="45" spans="1:6" x14ac:dyDescent="0.25">
      <c r="B45" s="76" t="s">
        <v>18</v>
      </c>
      <c r="C45" s="76"/>
      <c r="D45" s="76"/>
      <c r="E45" s="5" t="s">
        <v>5</v>
      </c>
    </row>
    <row r="46" spans="1:6" x14ac:dyDescent="0.25">
      <c r="A46" s="2" t="s">
        <v>41</v>
      </c>
    </row>
    <row r="47" spans="1:6" x14ac:dyDescent="0.25">
      <c r="A47" s="13" t="s">
        <v>27</v>
      </c>
    </row>
    <row r="48" spans="1:6" x14ac:dyDescent="0.25">
      <c r="A48" s="2" t="s">
        <v>32</v>
      </c>
      <c r="B48" s="14">
        <f>'1кв'!B51</f>
        <v>-29781.776999999944</v>
      </c>
    </row>
    <row r="49" spans="1:8" ht="31.5" x14ac:dyDescent="0.25">
      <c r="A49" s="23" t="s">
        <v>82</v>
      </c>
      <c r="B49" s="15"/>
      <c r="H49" s="17"/>
    </row>
    <row r="50" spans="1:8" x14ac:dyDescent="0.25">
      <c r="A50" s="2" t="s">
        <v>28</v>
      </c>
      <c r="B50" s="15">
        <v>249167.97</v>
      </c>
      <c r="D50" s="2"/>
    </row>
    <row r="51" spans="1:8" ht="30" x14ac:dyDescent="0.25">
      <c r="A51" s="55" t="s">
        <v>30</v>
      </c>
      <c r="B51" s="15">
        <f>E33</f>
        <v>229236.79699999999</v>
      </c>
      <c r="D51" s="2"/>
    </row>
    <row r="52" spans="1:8" x14ac:dyDescent="0.25">
      <c r="A52" s="16" t="s">
        <v>29</v>
      </c>
      <c r="B52" s="24">
        <f>B48+B50-B51</f>
        <v>-9850.6039999999339</v>
      </c>
    </row>
  </sheetData>
  <mergeCells count="28">
    <mergeCell ref="A8:E8"/>
    <mergeCell ref="A1:E1"/>
    <mergeCell ref="A2:E2"/>
    <mergeCell ref="A3:E3"/>
    <mergeCell ref="A6:E6"/>
    <mergeCell ref="A7:E7"/>
    <mergeCell ref="A34:E34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2" t="s">
        <v>10</v>
      </c>
      <c r="B1" s="82"/>
      <c r="C1" s="82"/>
      <c r="D1" s="82"/>
      <c r="E1" s="82"/>
    </row>
    <row r="2" spans="1:5" ht="40.5" customHeight="1" x14ac:dyDescent="0.25">
      <c r="A2" s="83" t="s">
        <v>11</v>
      </c>
      <c r="B2" s="84"/>
      <c r="C2" s="84"/>
      <c r="D2" s="84"/>
      <c r="E2" s="84"/>
    </row>
    <row r="3" spans="1:5" ht="15" customHeight="1" x14ac:dyDescent="0.25">
      <c r="A3" s="85" t="s">
        <v>83</v>
      </c>
      <c r="B3" s="85"/>
      <c r="C3" s="85"/>
      <c r="D3" s="85"/>
      <c r="E3" s="85"/>
    </row>
    <row r="4" spans="1:5" s="1" customFormat="1" ht="15.75" x14ac:dyDescent="0.25">
      <c r="A4" s="26" t="s">
        <v>12</v>
      </c>
      <c r="B4" s="27"/>
      <c r="C4" s="27"/>
      <c r="D4" s="50"/>
      <c r="E4" s="51" t="s">
        <v>84</v>
      </c>
    </row>
    <row r="5" spans="1:5" ht="15" customHeight="1" x14ac:dyDescent="0.25">
      <c r="A5" s="62"/>
      <c r="B5" s="27"/>
      <c r="C5" s="27"/>
      <c r="D5" s="27"/>
      <c r="E5" s="27"/>
    </row>
    <row r="6" spans="1:5" x14ac:dyDescent="0.25">
      <c r="A6" s="86" t="s">
        <v>39</v>
      </c>
      <c r="B6" s="86"/>
      <c r="C6" s="86"/>
      <c r="D6" s="86"/>
      <c r="E6" s="86"/>
    </row>
    <row r="7" spans="1:5" x14ac:dyDescent="0.25">
      <c r="A7" s="78" t="s">
        <v>0</v>
      </c>
      <c r="B7" s="78"/>
      <c r="C7" s="78"/>
      <c r="D7" s="78"/>
      <c r="E7" s="78"/>
    </row>
    <row r="8" spans="1:5" x14ac:dyDescent="0.25">
      <c r="A8" s="87" t="s">
        <v>65</v>
      </c>
      <c r="B8" s="87"/>
      <c r="C8" s="87"/>
      <c r="D8" s="87"/>
      <c r="E8" s="87"/>
    </row>
    <row r="9" spans="1:5" ht="27.75" customHeight="1" x14ac:dyDescent="0.25">
      <c r="A9" s="88" t="s">
        <v>13</v>
      </c>
      <c r="B9" s="89"/>
      <c r="C9" s="89"/>
      <c r="D9" s="89"/>
      <c r="E9" s="89"/>
    </row>
    <row r="10" spans="1:5" ht="27.75" customHeight="1" x14ac:dyDescent="0.25">
      <c r="A10" s="74" t="s">
        <v>45</v>
      </c>
      <c r="B10" s="74"/>
      <c r="C10" s="74"/>
      <c r="D10" s="74"/>
      <c r="E10" s="74"/>
    </row>
    <row r="11" spans="1:5" x14ac:dyDescent="0.25">
      <c r="A11" s="78" t="s">
        <v>14</v>
      </c>
      <c r="B11" s="79"/>
      <c r="C11" s="79"/>
      <c r="D11" s="79"/>
      <c r="E11" s="79"/>
    </row>
    <row r="12" spans="1:5" x14ac:dyDescent="0.25">
      <c r="A12" s="74" t="s">
        <v>21</v>
      </c>
      <c r="B12" s="74"/>
      <c r="C12" s="74"/>
      <c r="D12" s="74"/>
      <c r="E12" s="74"/>
    </row>
    <row r="13" spans="1:5" x14ac:dyDescent="0.25">
      <c r="A13" s="78" t="s">
        <v>1</v>
      </c>
      <c r="B13" s="79"/>
      <c r="C13" s="79"/>
      <c r="D13" s="79"/>
      <c r="E13" s="79"/>
    </row>
    <row r="14" spans="1:5" x14ac:dyDescent="0.25">
      <c r="A14" s="74" t="s">
        <v>42</v>
      </c>
      <c r="B14" s="74"/>
      <c r="C14" s="74"/>
      <c r="D14" s="74"/>
      <c r="E14" s="74"/>
    </row>
    <row r="15" spans="1:5" ht="15.75" customHeight="1" x14ac:dyDescent="0.25">
      <c r="A15" s="78" t="s">
        <v>15</v>
      </c>
      <c r="B15" s="79"/>
      <c r="C15" s="79"/>
      <c r="D15" s="79"/>
      <c r="E15" s="79"/>
    </row>
    <row r="16" spans="1:5" ht="29.25" customHeight="1" x14ac:dyDescent="0.25">
      <c r="A16" s="74" t="s">
        <v>16</v>
      </c>
      <c r="B16" s="74"/>
      <c r="C16" s="74"/>
      <c r="D16" s="74"/>
      <c r="E16" s="74"/>
    </row>
    <row r="17" spans="1:7" ht="62.25" customHeight="1" x14ac:dyDescent="0.25">
      <c r="A17" s="74" t="s">
        <v>40</v>
      </c>
      <c r="B17" s="74"/>
      <c r="C17" s="74"/>
      <c r="D17" s="74"/>
      <c r="E17" s="74"/>
    </row>
    <row r="18" spans="1:7" ht="32.25" customHeight="1" x14ac:dyDescent="0.25">
      <c r="A18" s="80" t="s">
        <v>31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f>3070.8+366.1</f>
        <v>3436.9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17.89</v>
      </c>
      <c r="E21" s="7">
        <f>D21*F19*G19</f>
        <v>184458.42300000001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6.51</v>
      </c>
      <c r="E22" s="7">
        <f>D22*F19*G19</f>
        <v>67122.657000000007</v>
      </c>
    </row>
    <row r="23" spans="1:7" x14ac:dyDescent="0.25">
      <c r="A23" s="6" t="s">
        <v>47</v>
      </c>
      <c r="B23" s="8" t="s">
        <v>85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85</v>
      </c>
      <c r="C24" s="3" t="s">
        <v>25</v>
      </c>
      <c r="D24" s="3"/>
      <c r="E24" s="28">
        <v>821.8</v>
      </c>
    </row>
    <row r="25" spans="1:7" x14ac:dyDescent="0.25">
      <c r="A25" s="6" t="s">
        <v>37</v>
      </c>
      <c r="B25" s="8" t="s">
        <v>85</v>
      </c>
      <c r="C25" s="3" t="s">
        <v>25</v>
      </c>
      <c r="D25" s="3"/>
      <c r="E25" s="28">
        <v>7641.5</v>
      </c>
    </row>
    <row r="26" spans="1:7" x14ac:dyDescent="0.25">
      <c r="A26" s="6" t="s">
        <v>38</v>
      </c>
      <c r="B26" s="8" t="s">
        <v>85</v>
      </c>
      <c r="C26" s="3" t="s">
        <v>25</v>
      </c>
      <c r="D26" s="3"/>
      <c r="E26" s="28">
        <v>1245.31</v>
      </c>
    </row>
    <row r="27" spans="1:7" x14ac:dyDescent="0.25">
      <c r="A27" s="6" t="s">
        <v>24</v>
      </c>
      <c r="B27" s="8" t="s">
        <v>85</v>
      </c>
      <c r="C27" s="3" t="s">
        <v>25</v>
      </c>
      <c r="D27" s="3"/>
      <c r="E27" s="7">
        <v>1176.5</v>
      </c>
    </row>
    <row r="28" spans="1:7" x14ac:dyDescent="0.25">
      <c r="A28" s="6" t="s">
        <v>57</v>
      </c>
      <c r="B28" s="8" t="s">
        <v>85</v>
      </c>
      <c r="C28" s="3" t="s">
        <v>25</v>
      </c>
      <c r="D28" s="3"/>
      <c r="E28" s="28">
        <v>5277.96</v>
      </c>
    </row>
    <row r="29" spans="1:7" ht="30" x14ac:dyDescent="0.25">
      <c r="A29" s="6" t="s">
        <v>87</v>
      </c>
      <c r="B29" s="8" t="s">
        <v>88</v>
      </c>
      <c r="C29" s="65" t="s">
        <v>25</v>
      </c>
      <c r="D29" s="65"/>
      <c r="E29" s="66">
        <v>28841.56</v>
      </c>
    </row>
    <row r="30" spans="1:7" x14ac:dyDescent="0.25">
      <c r="A30" s="29"/>
      <c r="B30" s="8"/>
      <c r="C30" s="3"/>
      <c r="D30" s="3"/>
      <c r="E30" s="7"/>
    </row>
    <row r="31" spans="1:7" s="13" customFormat="1" ht="14.25" x14ac:dyDescent="0.2">
      <c r="A31" s="9" t="s">
        <v>23</v>
      </c>
      <c r="B31" s="10"/>
      <c r="C31" s="11"/>
      <c r="D31" s="19"/>
      <c r="E31" s="12">
        <f>SUM(E21:E30)</f>
        <v>296585.71000000002</v>
      </c>
    </row>
    <row r="32" spans="1:7" ht="34.5" customHeight="1" x14ac:dyDescent="0.25">
      <c r="A32" s="81" t="s">
        <v>89</v>
      </c>
      <c r="B32" s="81"/>
      <c r="C32" s="81"/>
      <c r="D32" s="81"/>
      <c r="E32" s="81"/>
      <c r="F32" s="22"/>
    </row>
    <row r="33" spans="1:8" ht="29.25" customHeight="1" x14ac:dyDescent="0.25">
      <c r="A33" s="74" t="s">
        <v>20</v>
      </c>
      <c r="B33" s="74"/>
      <c r="C33" s="74"/>
      <c r="D33" s="74"/>
      <c r="E33" s="74"/>
    </row>
    <row r="34" spans="1:8" x14ac:dyDescent="0.25">
      <c r="A34" s="74" t="s">
        <v>19</v>
      </c>
      <c r="B34" s="74"/>
      <c r="C34" s="74"/>
      <c r="D34" s="74"/>
      <c r="E34" s="74"/>
    </row>
    <row r="35" spans="1:8" ht="32.25" customHeight="1" x14ac:dyDescent="0.25">
      <c r="A35" s="74" t="s">
        <v>26</v>
      </c>
      <c r="B35" s="74"/>
      <c r="C35" s="74"/>
      <c r="D35" s="74"/>
      <c r="E35" s="74"/>
    </row>
    <row r="36" spans="1:8" x14ac:dyDescent="0.25">
      <c r="A36" s="74" t="s">
        <v>17</v>
      </c>
      <c r="B36" s="74"/>
      <c r="C36" s="74"/>
      <c r="D36" s="74"/>
      <c r="E36" s="74"/>
    </row>
    <row r="37" spans="1:8" x14ac:dyDescent="0.25">
      <c r="A37" s="77" t="s">
        <v>4</v>
      </c>
      <c r="B37" s="77"/>
      <c r="C37" s="77"/>
      <c r="D37" s="77"/>
      <c r="E37" s="77"/>
    </row>
    <row r="38" spans="1:8" x14ac:dyDescent="0.25">
      <c r="A38" s="74" t="s">
        <v>17</v>
      </c>
      <c r="B38" s="74"/>
      <c r="C38" s="74"/>
      <c r="D38" s="74"/>
      <c r="E38" s="74"/>
    </row>
    <row r="39" spans="1:8" x14ac:dyDescent="0.25">
      <c r="A39" s="75" t="s">
        <v>44</v>
      </c>
      <c r="B39" s="75"/>
      <c r="C39" s="75"/>
      <c r="D39" s="75"/>
      <c r="E39" s="4"/>
    </row>
    <row r="40" spans="1:8" x14ac:dyDescent="0.25">
      <c r="B40" s="76" t="s">
        <v>18</v>
      </c>
      <c r="C40" s="76"/>
      <c r="D40" s="76"/>
      <c r="E40" s="5" t="s">
        <v>5</v>
      </c>
    </row>
    <row r="41" spans="1:8" x14ac:dyDescent="0.25">
      <c r="A41" s="61"/>
      <c r="B41" s="61"/>
      <c r="C41" s="61"/>
      <c r="D41" s="20"/>
      <c r="E41" s="61"/>
    </row>
    <row r="42" spans="1:8" x14ac:dyDescent="0.25">
      <c r="A42" s="75" t="s">
        <v>46</v>
      </c>
      <c r="B42" s="75"/>
      <c r="C42" s="75"/>
      <c r="D42" s="75"/>
      <c r="E42" s="4"/>
    </row>
    <row r="43" spans="1:8" x14ac:dyDescent="0.25">
      <c r="B43" s="76" t="s">
        <v>18</v>
      </c>
      <c r="C43" s="76"/>
      <c r="D43" s="76"/>
      <c r="E43" s="5" t="s">
        <v>5</v>
      </c>
    </row>
    <row r="44" spans="1:8" x14ac:dyDescent="0.25">
      <c r="A44" s="68" t="s">
        <v>86</v>
      </c>
    </row>
    <row r="45" spans="1:8" x14ac:dyDescent="0.25">
      <c r="A45" s="13" t="s">
        <v>27</v>
      </c>
    </row>
    <row r="46" spans="1:8" x14ac:dyDescent="0.25">
      <c r="A46" s="2" t="s">
        <v>32</v>
      </c>
      <c r="B46" s="14">
        <f>'2кв'!B52</f>
        <v>-9850.6039999999339</v>
      </c>
    </row>
    <row r="47" spans="1:8" ht="31.5" x14ac:dyDescent="0.25">
      <c r="A47" s="23" t="s">
        <v>90</v>
      </c>
      <c r="B47" s="15"/>
      <c r="H47" s="17"/>
    </row>
    <row r="48" spans="1:8" x14ac:dyDescent="0.25">
      <c r="A48" s="2" t="s">
        <v>28</v>
      </c>
      <c r="B48" s="15">
        <v>261335.88</v>
      </c>
      <c r="D48" s="2"/>
    </row>
    <row r="49" spans="1:4" ht="30" x14ac:dyDescent="0.25">
      <c r="A49" s="63" t="s">
        <v>30</v>
      </c>
      <c r="B49" s="15">
        <f>E31</f>
        <v>296585.71000000002</v>
      </c>
      <c r="D49" s="2"/>
    </row>
    <row r="50" spans="1:4" x14ac:dyDescent="0.25">
      <c r="A50" s="16" t="s">
        <v>29</v>
      </c>
      <c r="B50" s="24">
        <f>B46+B48-B49</f>
        <v>-45100.43399999995</v>
      </c>
    </row>
  </sheetData>
  <mergeCells count="28"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  <mergeCell ref="A32:E32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43" zoomScaleSheetLayoutView="100" workbookViewId="0">
      <selection activeCell="A29" sqref="A29:A32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2" t="s">
        <v>10</v>
      </c>
      <c r="B1" s="82"/>
      <c r="C1" s="82"/>
      <c r="D1" s="82"/>
      <c r="E1" s="82"/>
    </row>
    <row r="2" spans="1:5" ht="40.5" customHeight="1" x14ac:dyDescent="0.25">
      <c r="A2" s="83" t="s">
        <v>11</v>
      </c>
      <c r="B2" s="84"/>
      <c r="C2" s="84"/>
      <c r="D2" s="84"/>
      <c r="E2" s="84"/>
    </row>
    <row r="3" spans="1:5" ht="15" customHeight="1" x14ac:dyDescent="0.25">
      <c r="A3" s="85" t="s">
        <v>91</v>
      </c>
      <c r="B3" s="85"/>
      <c r="C3" s="85"/>
      <c r="D3" s="85"/>
      <c r="E3" s="85"/>
    </row>
    <row r="4" spans="1:5" s="1" customFormat="1" ht="15.75" x14ac:dyDescent="0.25">
      <c r="A4" s="26" t="s">
        <v>12</v>
      </c>
      <c r="B4" s="27"/>
      <c r="C4" s="27"/>
      <c r="D4" s="50"/>
      <c r="E4" s="51" t="s">
        <v>92</v>
      </c>
    </row>
    <row r="5" spans="1:5" ht="15" customHeight="1" x14ac:dyDescent="0.25">
      <c r="A5" s="70"/>
      <c r="B5" s="27"/>
      <c r="C5" s="27"/>
      <c r="D5" s="27"/>
      <c r="E5" s="27"/>
    </row>
    <row r="6" spans="1:5" x14ac:dyDescent="0.25">
      <c r="A6" s="86" t="s">
        <v>39</v>
      </c>
      <c r="B6" s="86"/>
      <c r="C6" s="86"/>
      <c r="D6" s="86"/>
      <c r="E6" s="86"/>
    </row>
    <row r="7" spans="1:5" x14ac:dyDescent="0.25">
      <c r="A7" s="78" t="s">
        <v>0</v>
      </c>
      <c r="B7" s="78"/>
      <c r="C7" s="78"/>
      <c r="D7" s="78"/>
      <c r="E7" s="78"/>
    </row>
    <row r="8" spans="1:5" x14ac:dyDescent="0.25">
      <c r="A8" s="87" t="s">
        <v>65</v>
      </c>
      <c r="B8" s="87"/>
      <c r="C8" s="87"/>
      <c r="D8" s="87"/>
      <c r="E8" s="87"/>
    </row>
    <row r="9" spans="1:5" ht="27.75" customHeight="1" x14ac:dyDescent="0.25">
      <c r="A9" s="88" t="s">
        <v>13</v>
      </c>
      <c r="B9" s="89"/>
      <c r="C9" s="89"/>
      <c r="D9" s="89"/>
      <c r="E9" s="89"/>
    </row>
    <row r="10" spans="1:5" ht="27.75" customHeight="1" x14ac:dyDescent="0.25">
      <c r="A10" s="74" t="s">
        <v>45</v>
      </c>
      <c r="B10" s="74"/>
      <c r="C10" s="74"/>
      <c r="D10" s="74"/>
      <c r="E10" s="74"/>
    </row>
    <row r="11" spans="1:5" x14ac:dyDescent="0.25">
      <c r="A11" s="78" t="s">
        <v>14</v>
      </c>
      <c r="B11" s="79"/>
      <c r="C11" s="79"/>
      <c r="D11" s="79"/>
      <c r="E11" s="79"/>
    </row>
    <row r="12" spans="1:5" x14ac:dyDescent="0.25">
      <c r="A12" s="74" t="s">
        <v>21</v>
      </c>
      <c r="B12" s="74"/>
      <c r="C12" s="74"/>
      <c r="D12" s="74"/>
      <c r="E12" s="74"/>
    </row>
    <row r="13" spans="1:5" x14ac:dyDescent="0.25">
      <c r="A13" s="78" t="s">
        <v>1</v>
      </c>
      <c r="B13" s="79"/>
      <c r="C13" s="79"/>
      <c r="D13" s="79"/>
      <c r="E13" s="79"/>
    </row>
    <row r="14" spans="1:5" x14ac:dyDescent="0.25">
      <c r="A14" s="74" t="s">
        <v>42</v>
      </c>
      <c r="B14" s="74"/>
      <c r="C14" s="74"/>
      <c r="D14" s="74"/>
      <c r="E14" s="74"/>
    </row>
    <row r="15" spans="1:5" ht="15.75" customHeight="1" x14ac:dyDescent="0.25">
      <c r="A15" s="78" t="s">
        <v>15</v>
      </c>
      <c r="B15" s="79"/>
      <c r="C15" s="79"/>
      <c r="D15" s="79"/>
      <c r="E15" s="79"/>
    </row>
    <row r="16" spans="1:5" ht="29.25" customHeight="1" x14ac:dyDescent="0.25">
      <c r="A16" s="74" t="s">
        <v>16</v>
      </c>
      <c r="B16" s="74"/>
      <c r="C16" s="74"/>
      <c r="D16" s="74"/>
      <c r="E16" s="74"/>
    </row>
    <row r="17" spans="1:7" ht="62.25" customHeight="1" x14ac:dyDescent="0.25">
      <c r="A17" s="74" t="s">
        <v>40</v>
      </c>
      <c r="B17" s="74"/>
      <c r="C17" s="74"/>
      <c r="D17" s="74"/>
      <c r="E17" s="74"/>
    </row>
    <row r="18" spans="1:7" ht="32.25" customHeight="1" x14ac:dyDescent="0.25">
      <c r="A18" s="80" t="s">
        <v>31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f>3070.8+366.1</f>
        <v>3436.9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17.89</v>
      </c>
      <c r="E21" s="7">
        <f>D21*F19*G19</f>
        <v>184458.42300000001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6.51</v>
      </c>
      <c r="E22" s="7">
        <f>D22*F19*G19</f>
        <v>67122.657000000007</v>
      </c>
    </row>
    <row r="23" spans="1:7" x14ac:dyDescent="0.25">
      <c r="A23" s="6" t="s">
        <v>47</v>
      </c>
      <c r="B23" s="8" t="s">
        <v>93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93</v>
      </c>
      <c r="C24" s="3" t="s">
        <v>25</v>
      </c>
      <c r="D24" s="3"/>
      <c r="E24" s="28">
        <v>0</v>
      </c>
    </row>
    <row r="25" spans="1:7" x14ac:dyDescent="0.25">
      <c r="A25" s="6" t="s">
        <v>37</v>
      </c>
      <c r="B25" s="8" t="s">
        <v>93</v>
      </c>
      <c r="C25" s="3" t="s">
        <v>25</v>
      </c>
      <c r="D25" s="3"/>
      <c r="E25" s="28">
        <f>9717.88+1038.4</f>
        <v>10756.279999999999</v>
      </c>
    </row>
    <row r="26" spans="1:7" x14ac:dyDescent="0.25">
      <c r="A26" s="6" t="s">
        <v>38</v>
      </c>
      <c r="B26" s="8" t="s">
        <v>93</v>
      </c>
      <c r="C26" s="3" t="s">
        <v>25</v>
      </c>
      <c r="D26" s="3"/>
      <c r="E26" s="28">
        <v>0</v>
      </c>
    </row>
    <row r="27" spans="1:7" x14ac:dyDescent="0.25">
      <c r="A27" s="6" t="s">
        <v>24</v>
      </c>
      <c r="B27" s="8" t="s">
        <v>93</v>
      </c>
      <c r="C27" s="3" t="s">
        <v>25</v>
      </c>
      <c r="D27" s="3"/>
      <c r="E27" s="7">
        <v>365</v>
      </c>
    </row>
    <row r="28" spans="1:7" x14ac:dyDescent="0.25">
      <c r="A28" s="6" t="s">
        <v>57</v>
      </c>
      <c r="B28" s="8" t="s">
        <v>93</v>
      </c>
      <c r="C28" s="3" t="s">
        <v>25</v>
      </c>
      <c r="D28" s="3"/>
      <c r="E28" s="28">
        <v>899.21</v>
      </c>
    </row>
    <row r="29" spans="1:7" x14ac:dyDescent="0.25">
      <c r="A29" s="6" t="s">
        <v>94</v>
      </c>
      <c r="B29" s="8" t="s">
        <v>96</v>
      </c>
      <c r="C29" s="65" t="s">
        <v>25</v>
      </c>
      <c r="D29" s="65"/>
      <c r="E29" s="66">
        <v>23716.55</v>
      </c>
    </row>
    <row r="30" spans="1:7" x14ac:dyDescent="0.25">
      <c r="A30" s="6" t="s">
        <v>99</v>
      </c>
      <c r="B30" s="8" t="s">
        <v>96</v>
      </c>
      <c r="C30" s="65" t="s">
        <v>25</v>
      </c>
      <c r="D30" s="65"/>
      <c r="E30" s="66">
        <v>4702</v>
      </c>
    </row>
    <row r="31" spans="1:7" x14ac:dyDescent="0.25">
      <c r="A31" s="6" t="s">
        <v>98</v>
      </c>
      <c r="B31" s="8" t="s">
        <v>97</v>
      </c>
      <c r="C31" s="65" t="s">
        <v>25</v>
      </c>
      <c r="D31" s="65"/>
      <c r="E31" s="66">
        <v>19384.27</v>
      </c>
    </row>
    <row r="32" spans="1:7" x14ac:dyDescent="0.25">
      <c r="A32" s="6" t="s">
        <v>95</v>
      </c>
      <c r="B32" s="8" t="s">
        <v>97</v>
      </c>
      <c r="C32" s="65" t="s">
        <v>25</v>
      </c>
      <c r="D32" s="65"/>
      <c r="E32" s="66">
        <v>10289.07</v>
      </c>
    </row>
    <row r="33" spans="1:6" x14ac:dyDescent="0.25">
      <c r="A33" s="29"/>
      <c r="B33" s="8"/>
      <c r="C33" s="3"/>
      <c r="D33" s="3"/>
      <c r="E33" s="7"/>
    </row>
    <row r="34" spans="1:6" s="13" customFormat="1" ht="14.25" x14ac:dyDescent="0.2">
      <c r="A34" s="9" t="s">
        <v>23</v>
      </c>
      <c r="B34" s="10"/>
      <c r="C34" s="11"/>
      <c r="D34" s="19"/>
      <c r="E34" s="12">
        <f>SUM(E21:E33)</f>
        <v>321693.46000000002</v>
      </c>
    </row>
    <row r="35" spans="1:6" ht="34.5" customHeight="1" x14ac:dyDescent="0.25">
      <c r="A35" s="81" t="s">
        <v>100</v>
      </c>
      <c r="B35" s="81"/>
      <c r="C35" s="81"/>
      <c r="D35" s="81"/>
      <c r="E35" s="81"/>
      <c r="F35" s="22"/>
    </row>
    <row r="36" spans="1:6" ht="29.25" customHeight="1" x14ac:dyDescent="0.25">
      <c r="A36" s="74" t="s">
        <v>20</v>
      </c>
      <c r="B36" s="74"/>
      <c r="C36" s="74"/>
      <c r="D36" s="74"/>
      <c r="E36" s="74"/>
    </row>
    <row r="37" spans="1:6" x14ac:dyDescent="0.25">
      <c r="A37" s="74" t="s">
        <v>19</v>
      </c>
      <c r="B37" s="74"/>
      <c r="C37" s="74"/>
      <c r="D37" s="74"/>
      <c r="E37" s="74"/>
    </row>
    <row r="38" spans="1:6" ht="32.25" customHeight="1" x14ac:dyDescent="0.25">
      <c r="A38" s="74" t="s">
        <v>26</v>
      </c>
      <c r="B38" s="74"/>
      <c r="C38" s="74"/>
      <c r="D38" s="74"/>
      <c r="E38" s="74"/>
    </row>
    <row r="39" spans="1:6" x14ac:dyDescent="0.25">
      <c r="A39" s="74" t="s">
        <v>17</v>
      </c>
      <c r="B39" s="74"/>
      <c r="C39" s="74"/>
      <c r="D39" s="74"/>
      <c r="E39" s="74"/>
    </row>
    <row r="40" spans="1:6" x14ac:dyDescent="0.25">
      <c r="A40" s="77" t="s">
        <v>4</v>
      </c>
      <c r="B40" s="77"/>
      <c r="C40" s="77"/>
      <c r="D40" s="77"/>
      <c r="E40" s="77"/>
    </row>
    <row r="41" spans="1:6" x14ac:dyDescent="0.25">
      <c r="A41" s="74" t="s">
        <v>17</v>
      </c>
      <c r="B41" s="74"/>
      <c r="C41" s="74"/>
      <c r="D41" s="74"/>
      <c r="E41" s="74"/>
    </row>
    <row r="42" spans="1:6" x14ac:dyDescent="0.25">
      <c r="A42" s="75" t="s">
        <v>44</v>
      </c>
      <c r="B42" s="75"/>
      <c r="C42" s="75"/>
      <c r="D42" s="75"/>
      <c r="E42" s="4"/>
    </row>
    <row r="43" spans="1:6" x14ac:dyDescent="0.25">
      <c r="B43" s="76" t="s">
        <v>18</v>
      </c>
      <c r="C43" s="76"/>
      <c r="D43" s="76"/>
      <c r="E43" s="5" t="s">
        <v>5</v>
      </c>
    </row>
    <row r="44" spans="1:6" x14ac:dyDescent="0.25">
      <c r="A44" s="69"/>
      <c r="B44" s="69"/>
      <c r="C44" s="69"/>
      <c r="D44" s="20"/>
      <c r="E44" s="69"/>
    </row>
    <row r="45" spans="1:6" x14ac:dyDescent="0.25">
      <c r="A45" s="75" t="s">
        <v>46</v>
      </c>
      <c r="B45" s="75"/>
      <c r="C45" s="75"/>
      <c r="D45" s="75"/>
      <c r="E45" s="4"/>
    </row>
    <row r="46" spans="1:6" x14ac:dyDescent="0.25">
      <c r="B46" s="76" t="s">
        <v>18</v>
      </c>
      <c r="C46" s="76"/>
      <c r="D46" s="76"/>
      <c r="E46" s="5" t="s">
        <v>5</v>
      </c>
    </row>
    <row r="47" spans="1:6" x14ac:dyDescent="0.25">
      <c r="A47" s="68" t="s">
        <v>86</v>
      </c>
    </row>
    <row r="48" spans="1:6" x14ac:dyDescent="0.25">
      <c r="A48" s="13" t="s">
        <v>27</v>
      </c>
    </row>
    <row r="49" spans="1:8" x14ac:dyDescent="0.25">
      <c r="A49" s="2" t="s">
        <v>32</v>
      </c>
      <c r="B49" s="14">
        <f>'3кв'!B50</f>
        <v>-45100.43399999995</v>
      </c>
    </row>
    <row r="50" spans="1:8" x14ac:dyDescent="0.25">
      <c r="A50" s="2" t="s">
        <v>101</v>
      </c>
      <c r="B50" s="15"/>
      <c r="H50" s="17"/>
    </row>
    <row r="51" spans="1:8" x14ac:dyDescent="0.25">
      <c r="A51" s="2" t="s">
        <v>28</v>
      </c>
      <c r="B51" s="15">
        <v>258790.48</v>
      </c>
      <c r="D51" s="2"/>
    </row>
    <row r="52" spans="1:8" ht="30" x14ac:dyDescent="0.25">
      <c r="A52" s="71" t="s">
        <v>30</v>
      </c>
      <c r="B52" s="15">
        <f>E34</f>
        <v>321693.46000000002</v>
      </c>
      <c r="D52" s="2"/>
    </row>
    <row r="53" spans="1:8" x14ac:dyDescent="0.25">
      <c r="A53" s="16" t="s">
        <v>29</v>
      </c>
      <c r="B53" s="24">
        <f>B49+B51-B52</f>
        <v>-108003.41399999996</v>
      </c>
    </row>
  </sheetData>
  <mergeCells count="28">
    <mergeCell ref="A8:E8"/>
    <mergeCell ref="A1:E1"/>
    <mergeCell ref="A2:E2"/>
    <mergeCell ref="A3:E3"/>
    <mergeCell ref="A6:E6"/>
    <mergeCell ref="A7:E7"/>
    <mergeCell ref="A35:E35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2:D42"/>
    <mergeCell ref="B43:D43"/>
    <mergeCell ref="A45:D45"/>
    <mergeCell ref="B46:D46"/>
    <mergeCell ref="A36:E36"/>
    <mergeCell ref="A37:E37"/>
    <mergeCell ref="A38:E38"/>
    <mergeCell ref="A39:E39"/>
    <mergeCell ref="A40:E40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SheetLayoutView="100" workbookViewId="0">
      <selection activeCell="E44" sqref="E44"/>
    </sheetView>
  </sheetViews>
  <sheetFormatPr defaultRowHeight="15.75" x14ac:dyDescent="0.25"/>
  <cols>
    <col min="1" max="1" width="10.5703125" style="94" customWidth="1"/>
    <col min="2" max="2" width="66.28515625" style="94" customWidth="1"/>
    <col min="3" max="3" width="16.140625" style="94" customWidth="1"/>
    <col min="4" max="4" width="11.85546875" style="94" customWidth="1"/>
    <col min="5" max="5" width="14.7109375" style="94" customWidth="1"/>
    <col min="6" max="6" width="12.42578125" style="94" customWidth="1"/>
    <col min="7" max="7" width="12" style="94" customWidth="1"/>
    <col min="8" max="8" width="13.5703125" style="94" customWidth="1"/>
    <col min="9" max="16384" width="9.140625" style="94"/>
  </cols>
  <sheetData>
    <row r="1" spans="1:4" x14ac:dyDescent="0.25">
      <c r="A1" s="91" t="s">
        <v>48</v>
      </c>
      <c r="B1" s="91"/>
      <c r="C1" s="91"/>
      <c r="D1" s="33"/>
    </row>
    <row r="2" spans="1:4" x14ac:dyDescent="0.25">
      <c r="A2" s="92" t="s">
        <v>49</v>
      </c>
      <c r="B2" s="92"/>
      <c r="C2" s="92"/>
      <c r="D2" s="34"/>
    </row>
    <row r="3" spans="1:4" x14ac:dyDescent="0.25">
      <c r="A3" s="92" t="s">
        <v>102</v>
      </c>
      <c r="B3" s="92"/>
      <c r="C3" s="92"/>
      <c r="D3" s="34"/>
    </row>
    <row r="4" spans="1:4" x14ac:dyDescent="0.25">
      <c r="A4" s="91" t="s">
        <v>66</v>
      </c>
      <c r="B4" s="91"/>
      <c r="C4" s="91"/>
      <c r="D4" s="33"/>
    </row>
    <row r="5" spans="1:4" x14ac:dyDescent="0.25">
      <c r="A5" s="93"/>
      <c r="B5" s="93"/>
      <c r="C5" s="93"/>
      <c r="D5" s="1"/>
    </row>
    <row r="6" spans="1:4" x14ac:dyDescent="0.25">
      <c r="A6" s="34"/>
      <c r="B6" s="35" t="s">
        <v>50</v>
      </c>
      <c r="C6" s="95">
        <f>'1кв'!B47</f>
        <v>-49282.55</v>
      </c>
      <c r="D6" s="36"/>
    </row>
    <row r="7" spans="1:4" x14ac:dyDescent="0.25">
      <c r="A7" s="37" t="s">
        <v>51</v>
      </c>
      <c r="B7" s="35" t="s">
        <v>103</v>
      </c>
      <c r="C7" s="95"/>
      <c r="D7" s="36"/>
    </row>
    <row r="8" spans="1:4" x14ac:dyDescent="0.25">
      <c r="A8" s="34"/>
      <c r="B8" s="43" t="s">
        <v>52</v>
      </c>
      <c r="C8" s="95"/>
      <c r="D8" s="36"/>
    </row>
    <row r="9" spans="1:4" x14ac:dyDescent="0.25">
      <c r="A9" s="34"/>
      <c r="B9" s="96" t="s">
        <v>105</v>
      </c>
      <c r="C9" s="95"/>
      <c r="D9" s="36"/>
    </row>
    <row r="10" spans="1:4" x14ac:dyDescent="0.25">
      <c r="A10" s="34"/>
      <c r="B10" s="96" t="s">
        <v>104</v>
      </c>
      <c r="C10" s="95"/>
      <c r="D10" s="36"/>
    </row>
    <row r="11" spans="1:4" x14ac:dyDescent="0.25">
      <c r="A11" s="34"/>
      <c r="B11" s="96" t="s">
        <v>106</v>
      </c>
      <c r="C11" s="95"/>
      <c r="D11" s="36"/>
    </row>
    <row r="12" spans="1:4" x14ac:dyDescent="0.25">
      <c r="B12" s="38" t="s">
        <v>53</v>
      </c>
      <c r="C12" s="97">
        <f>'1кв'!B49+'2кв'!B50+'3кв'!B48+'4КВ'!B51</f>
        <v>1001640.28</v>
      </c>
      <c r="D12" s="98"/>
    </row>
    <row r="13" spans="1:4" x14ac:dyDescent="0.25">
      <c r="A13" s="73"/>
      <c r="B13" s="38" t="s">
        <v>54</v>
      </c>
      <c r="C13" s="99">
        <f>SUM(C12:C12)</f>
        <v>1001640.28</v>
      </c>
      <c r="D13" s="36"/>
    </row>
    <row r="14" spans="1:4" x14ac:dyDescent="0.25">
      <c r="A14" s="1"/>
      <c r="B14" s="90"/>
      <c r="C14" s="90"/>
      <c r="D14" s="39"/>
    </row>
    <row r="15" spans="1:4" x14ac:dyDescent="0.25">
      <c r="A15" s="40" t="s">
        <v>55</v>
      </c>
      <c r="B15" s="41" t="s">
        <v>56</v>
      </c>
      <c r="C15" s="97">
        <f>'1кв'!E21+'2кв'!E21+'3кв'!E21+'4КВ'!E21</f>
        <v>664033.24800000002</v>
      </c>
      <c r="D15" s="39"/>
    </row>
    <row r="16" spans="1:4" x14ac:dyDescent="0.25">
      <c r="A16" s="40"/>
      <c r="B16" s="100" t="s">
        <v>34</v>
      </c>
      <c r="C16" s="97">
        <f>'1кв'!E22+'2кв'!E22+'3кв'!E22+'4КВ'!E22</f>
        <v>243896.166</v>
      </c>
      <c r="D16" s="39"/>
    </row>
    <row r="17" spans="1:5" x14ac:dyDescent="0.25">
      <c r="A17" s="40"/>
      <c r="B17" s="100" t="s">
        <v>47</v>
      </c>
      <c r="C17" s="97">
        <f>'1кв'!E23+'2кв'!E23+'3кв'!E23+'4КВ'!E23</f>
        <v>0</v>
      </c>
      <c r="D17" s="39"/>
    </row>
    <row r="18" spans="1:5" x14ac:dyDescent="0.25">
      <c r="A18" s="40"/>
      <c r="B18" s="96" t="s">
        <v>36</v>
      </c>
      <c r="C18" s="97">
        <f>'1кв'!E24+'2кв'!E24+'3кв'!E24+'4КВ'!E24</f>
        <v>3487.12</v>
      </c>
      <c r="D18" s="39"/>
    </row>
    <row r="19" spans="1:5" x14ac:dyDescent="0.25">
      <c r="A19" s="40"/>
      <c r="B19" s="96" t="s">
        <v>37</v>
      </c>
      <c r="C19" s="97">
        <f>'1кв'!E25+'2кв'!E25+'3кв'!E25+'4КВ'!E25</f>
        <v>31516.53</v>
      </c>
      <c r="D19" s="39"/>
    </row>
    <row r="20" spans="1:5" x14ac:dyDescent="0.25">
      <c r="A20" s="40"/>
      <c r="B20" s="96" t="s">
        <v>38</v>
      </c>
      <c r="C20" s="97">
        <f>'1кв'!E26+'2кв'!E26+'3кв'!E26+'4КВ'!E26</f>
        <v>5418.01</v>
      </c>
      <c r="D20" s="39"/>
    </row>
    <row r="21" spans="1:5" x14ac:dyDescent="0.25">
      <c r="A21" s="1"/>
      <c r="B21" s="96" t="s">
        <v>24</v>
      </c>
      <c r="C21" s="97">
        <f>'1кв'!E27+'2кв'!E27+'3кв'!E27+'4КВ'!E27</f>
        <v>9258.32</v>
      </c>
      <c r="D21" s="39"/>
      <c r="E21" s="101"/>
    </row>
    <row r="22" spans="1:5" x14ac:dyDescent="0.25">
      <c r="A22" s="1"/>
      <c r="B22" s="102" t="s">
        <v>57</v>
      </c>
      <c r="C22" s="97">
        <f>'1кв'!E28+'2кв'!E28+'3кв'!E28+'4КВ'!E28</f>
        <v>7814.95</v>
      </c>
      <c r="D22" s="39"/>
      <c r="E22" s="101"/>
    </row>
    <row r="23" spans="1:5" x14ac:dyDescent="0.25">
      <c r="A23" s="40"/>
      <c r="B23" s="42" t="s">
        <v>107</v>
      </c>
      <c r="C23" s="103">
        <f>'2кв'!E30+'2кв'!E31</f>
        <v>1300.3499999999999</v>
      </c>
      <c r="D23" s="39"/>
    </row>
    <row r="24" spans="1:5" x14ac:dyDescent="0.25">
      <c r="A24" s="40"/>
      <c r="B24" s="43" t="s">
        <v>58</v>
      </c>
      <c r="C24" s="103">
        <f>SUM(C26:C33)</f>
        <v>93636.450000000012</v>
      </c>
      <c r="D24" s="39"/>
    </row>
    <row r="25" spans="1:5" x14ac:dyDescent="0.25">
      <c r="A25" s="40"/>
      <c r="B25" s="43" t="s">
        <v>52</v>
      </c>
      <c r="C25" s="103"/>
      <c r="D25" s="39"/>
    </row>
    <row r="26" spans="1:5" ht="31.5" x14ac:dyDescent="0.25">
      <c r="A26" s="40"/>
      <c r="B26" s="104" t="s">
        <v>108</v>
      </c>
      <c r="C26" s="105">
        <f>'1кв'!E29</f>
        <v>2743</v>
      </c>
      <c r="D26" s="39"/>
    </row>
    <row r="27" spans="1:5" x14ac:dyDescent="0.25">
      <c r="A27" s="40"/>
      <c r="B27" s="104" t="s">
        <v>109</v>
      </c>
      <c r="C27" s="105">
        <f>'2кв'!E29</f>
        <v>3960</v>
      </c>
      <c r="D27" s="39"/>
    </row>
    <row r="28" spans="1:5" x14ac:dyDescent="0.25">
      <c r="A28" s="40"/>
      <c r="B28" s="104" t="s">
        <v>110</v>
      </c>
      <c r="C28" s="105">
        <f>'3кв'!E29</f>
        <v>28841.56</v>
      </c>
      <c r="D28" s="39"/>
    </row>
    <row r="29" spans="1:5" x14ac:dyDescent="0.25">
      <c r="A29" s="40"/>
      <c r="B29" s="104" t="s">
        <v>111</v>
      </c>
      <c r="C29" s="105">
        <f>'4КВ'!E29</f>
        <v>23716.55</v>
      </c>
      <c r="D29" s="39"/>
    </row>
    <row r="30" spans="1:5" x14ac:dyDescent="0.25">
      <c r="A30" s="40"/>
      <c r="B30" s="104" t="s">
        <v>112</v>
      </c>
      <c r="C30" s="105">
        <f>'4КВ'!E30</f>
        <v>4702</v>
      </c>
      <c r="D30" s="39"/>
    </row>
    <row r="31" spans="1:5" x14ac:dyDescent="0.25">
      <c r="A31" s="40"/>
      <c r="B31" s="104" t="s">
        <v>113</v>
      </c>
      <c r="C31" s="105">
        <f>'4КВ'!E31</f>
        <v>19384.27</v>
      </c>
      <c r="D31" s="39"/>
    </row>
    <row r="32" spans="1:5" x14ac:dyDescent="0.25">
      <c r="A32" s="40"/>
      <c r="B32" s="104" t="s">
        <v>114</v>
      </c>
      <c r="C32" s="105">
        <f>'4КВ'!E32</f>
        <v>10289.07</v>
      </c>
      <c r="D32" s="39"/>
    </row>
    <row r="33" spans="1:5" x14ac:dyDescent="0.25">
      <c r="A33" s="40"/>
      <c r="B33" s="104"/>
      <c r="C33" s="105"/>
      <c r="D33" s="39"/>
    </row>
    <row r="34" spans="1:5" x14ac:dyDescent="0.25">
      <c r="A34" s="1"/>
      <c r="B34" s="72" t="s">
        <v>59</v>
      </c>
      <c r="C34" s="106">
        <f>SUM(C15:C24)</f>
        <v>1060361.1439999999</v>
      </c>
      <c r="D34" s="39"/>
      <c r="E34" s="101"/>
    </row>
    <row r="35" spans="1:5" x14ac:dyDescent="0.25">
      <c r="A35" s="1"/>
      <c r="B35" s="44" t="s">
        <v>115</v>
      </c>
      <c r="C35" s="107">
        <f>C6+C13-C34</f>
        <v>-108003.41399999987</v>
      </c>
      <c r="D35" s="39"/>
    </row>
    <row r="36" spans="1:5" x14ac:dyDescent="0.25">
      <c r="A36" s="1"/>
      <c r="B36" s="37"/>
      <c r="C36" s="37"/>
      <c r="D36" s="39"/>
    </row>
    <row r="37" spans="1:5" x14ac:dyDescent="0.25">
      <c r="A37" s="1"/>
      <c r="B37" s="45" t="s">
        <v>60</v>
      </c>
      <c r="C37" s="45"/>
      <c r="D37" s="39"/>
    </row>
    <row r="38" spans="1:5" x14ac:dyDescent="0.25">
      <c r="A38" s="1"/>
      <c r="B38" s="45" t="s">
        <v>61</v>
      </c>
      <c r="C38" s="46">
        <v>99617.08</v>
      </c>
      <c r="D38" s="39"/>
    </row>
    <row r="39" spans="1:5" x14ac:dyDescent="0.25">
      <c r="A39" s="1"/>
      <c r="B39" s="47" t="s">
        <v>116</v>
      </c>
      <c r="C39" s="48">
        <v>140637.12</v>
      </c>
      <c r="D39" s="39"/>
    </row>
    <row r="40" spans="1:5" x14ac:dyDescent="0.25">
      <c r="A40" s="1"/>
      <c r="B40" s="45" t="s">
        <v>62</v>
      </c>
      <c r="C40" s="49">
        <f>C39-C38</f>
        <v>41020.039999999994</v>
      </c>
      <c r="D40" s="39"/>
    </row>
    <row r="41" spans="1:5" x14ac:dyDescent="0.25">
      <c r="A41" s="1"/>
      <c r="B41" s="37"/>
      <c r="C41" s="37"/>
      <c r="D41" s="39"/>
    </row>
    <row r="42" spans="1:5" x14ac:dyDescent="0.25">
      <c r="A42" s="1"/>
      <c r="B42" s="37"/>
      <c r="C42" s="37"/>
      <c r="D42" s="39"/>
    </row>
    <row r="43" spans="1:5" x14ac:dyDescent="0.25">
      <c r="A43" s="1"/>
      <c r="B43" s="37"/>
      <c r="C43" s="37"/>
      <c r="D43" s="39"/>
    </row>
    <row r="44" spans="1:5" x14ac:dyDescent="0.25">
      <c r="A44" s="1" t="s">
        <v>63</v>
      </c>
      <c r="B44" s="37" t="s">
        <v>117</v>
      </c>
      <c r="C44" s="37"/>
      <c r="D44" s="39"/>
    </row>
    <row r="45" spans="1:5" x14ac:dyDescent="0.25">
      <c r="A45" s="1"/>
      <c r="B45" s="37" t="s">
        <v>118</v>
      </c>
      <c r="C45" s="37"/>
      <c r="D45" s="39"/>
    </row>
    <row r="46" spans="1:5" x14ac:dyDescent="0.25">
      <c r="A46" s="1"/>
      <c r="B46" s="37" t="s">
        <v>119</v>
      </c>
      <c r="C46" s="37"/>
      <c r="D46" s="39"/>
    </row>
    <row r="47" spans="1:5" x14ac:dyDescent="0.25">
      <c r="A47" s="1"/>
      <c r="B47" s="37"/>
      <c r="C47" s="37"/>
      <c r="D47" s="39"/>
    </row>
    <row r="48" spans="1:5" x14ac:dyDescent="0.25">
      <c r="A48" s="1"/>
      <c r="B48" s="37"/>
      <c r="C48" s="37"/>
      <c r="D48" s="39"/>
    </row>
    <row r="49" spans="1:4" x14ac:dyDescent="0.25">
      <c r="A49" s="1"/>
      <c r="B49" s="37" t="s">
        <v>64</v>
      </c>
      <c r="C49" s="37"/>
      <c r="D49" s="39"/>
    </row>
    <row r="50" spans="1:4" x14ac:dyDescent="0.25">
      <c r="A50" s="1"/>
      <c r="B50" s="37"/>
      <c r="C50" s="37"/>
      <c r="D50" s="39"/>
    </row>
    <row r="51" spans="1:4" x14ac:dyDescent="0.25">
      <c r="A51" s="1"/>
      <c r="B51" s="37"/>
      <c r="C51" s="37"/>
      <c r="D51" s="39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2025-02-25T07:31:13Z</dcterms:modified>
</cp:coreProperties>
</file>